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and Loss" sheetId="1" r:id="rId4"/>
  </sheets>
  <definedNames/>
  <calcPr/>
  <extLst>
    <ext uri="GoogleSheetsCustomDataVersion1">
      <go:sheetsCustomData xmlns:go="http://customooxmlschemas.google.com/" r:id="rId5" roundtripDataSignature="AMtx7mhJ//W2YufCVvmlMCNmHPdFPiPvQA=="/>
    </ext>
  </extLst>
</workbook>
</file>

<file path=xl/sharedStrings.xml><?xml version="1.0" encoding="utf-8"?>
<sst xmlns="http://schemas.openxmlformats.org/spreadsheetml/2006/main" count="46" uniqueCount="45">
  <si>
    <t>Kansas City Girls Prep Academy Foundation</t>
  </si>
  <si>
    <t>Profit and Loss</t>
  </si>
  <si>
    <t>July 2022 - March 2023</t>
  </si>
  <si>
    <t>YTD</t>
  </si>
  <si>
    <t>Budget</t>
  </si>
  <si>
    <t>% to budget</t>
  </si>
  <si>
    <t>Notes:</t>
  </si>
  <si>
    <t>Income</t>
  </si>
  <si>
    <t xml:space="preserve">   40001 - Rental Income</t>
  </si>
  <si>
    <t xml:space="preserve">   40002 - Grants and Contributions</t>
  </si>
  <si>
    <t xml:space="preserve">      40002-1 - Restricted Middle School</t>
  </si>
  <si>
    <t xml:space="preserve">      40002-2 - Restricted High School</t>
  </si>
  <si>
    <t>Combined restricted/unrestricted at 57%</t>
  </si>
  <si>
    <t xml:space="preserve">      Leading with Love Campaign</t>
  </si>
  <si>
    <t xml:space="preserve">   Total 40002 - Grants and Contributions</t>
  </si>
  <si>
    <t xml:space="preserve">   40003 - Interest Income</t>
  </si>
  <si>
    <t xml:space="preserve">   40004 - Miscellaneous Revenue</t>
  </si>
  <si>
    <t>Total Income</t>
  </si>
  <si>
    <t>Expenses</t>
  </si>
  <si>
    <t xml:space="preserve">   50001 - KCGPA Operational Support</t>
  </si>
  <si>
    <t xml:space="preserve">   50100 - Interest Expense</t>
  </si>
  <si>
    <t xml:space="preserve">   50103 - Facility Expense</t>
  </si>
  <si>
    <t xml:space="preserve">   50201 - Bank Fee</t>
  </si>
  <si>
    <t xml:space="preserve">   50203 - Development</t>
  </si>
  <si>
    <t xml:space="preserve">      Leading with Love</t>
  </si>
  <si>
    <t xml:space="preserve">   Total 50203 - Development</t>
  </si>
  <si>
    <t xml:space="preserve">   50204 - Finance Services</t>
  </si>
  <si>
    <t xml:space="preserve">     50207 - Wages</t>
  </si>
  <si>
    <t xml:space="preserve">   50207 - Payroll Expenses</t>
  </si>
  <si>
    <t xml:space="preserve">  50208 - Taxes/Benefits</t>
  </si>
  <si>
    <t>Partially timing of benefit payments; anticipate 10% budget overage</t>
  </si>
  <si>
    <t xml:space="preserve">      50208 - Company Contributions</t>
  </si>
  <si>
    <t xml:space="preserve">         Health Insurance</t>
  </si>
  <si>
    <t xml:space="preserve">      Total 50208 - Company Contributions</t>
  </si>
  <si>
    <t xml:space="preserve">      Taxes</t>
  </si>
  <si>
    <t xml:space="preserve">   Total 50207 - Payroll Expenses</t>
  </si>
  <si>
    <t xml:space="preserve">   Payroll Expenses</t>
  </si>
  <si>
    <t xml:space="preserve">      Company Contributions</t>
  </si>
  <si>
    <t xml:space="preserve">      Total Company Contributions</t>
  </si>
  <si>
    <t xml:space="preserve">   Total Payroll Expenses</t>
  </si>
  <si>
    <t xml:space="preserve">   Reimbursements</t>
  </si>
  <si>
    <t xml:space="preserve">  Payroll Costs</t>
  </si>
  <si>
    <t>Total Expenses</t>
  </si>
  <si>
    <t>Net Operating Income</t>
  </si>
  <si>
    <t>Note:  The green, yellow and red indicators on based on 67% of the year being complete with the exception of the event budget which is shown as green as efforts have just kicked off for the Leading with Love campaign.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</si>
</sst>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_€"/>
    <numFmt numFmtId="165" formatCode="&quot;$&quot;* #,##0.00\ _€"/>
    <numFmt numFmtId="166" formatCode="_(&quot;$&quot;* #,##0.00_);_(&quot;$&quot;* \(#,##0.00\);_(&quot;$&quot;* &quot;-&quot;??_);_(@_)"/>
  </numFmts>
  <fonts count="8">
    <font>
      <sz val="11.0"/>
      <color rgb="FF000000"/>
      <name val="Calibri"/>
      <scheme val="minor"/>
    </font>
    <font>
      <b/>
      <sz val="14.0"/>
      <color rgb="FF000000"/>
      <name val="Arial"/>
    </font>
    <font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11.0"/>
      <color theme="0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4">
    <border/>
    <border>
      <bottom style="thin">
        <color rgb="FF000000"/>
      </bottom>
    </border>
    <border>
      <left/>
      <right/>
      <top/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left" shrinkToFit="0" wrapText="1"/>
    </xf>
    <xf borderId="0" fillId="0" fontId="5" numFmtId="164" xfId="0" applyAlignment="1" applyFont="1" applyNumberFormat="1">
      <alignment shrinkToFit="0" wrapText="1"/>
    </xf>
    <xf borderId="0" fillId="0" fontId="5" numFmtId="164" xfId="0" applyAlignment="1" applyFont="1" applyNumberFormat="1">
      <alignment horizontal="right" readingOrder="0" shrinkToFit="0" wrapText="1"/>
    </xf>
    <xf borderId="0" fillId="0" fontId="5" numFmtId="164" xfId="0" applyAlignment="1" applyFont="1" applyNumberFormat="1">
      <alignment horizontal="right" shrinkToFit="0" wrapText="1"/>
    </xf>
    <xf borderId="2" fillId="2" fontId="2" numFmtId="9" xfId="0" applyBorder="1" applyFill="1" applyFont="1" applyNumberFormat="1"/>
    <xf borderId="0" fillId="0" fontId="6" numFmtId="0" xfId="0" applyFont="1"/>
    <xf borderId="0" fillId="0" fontId="2" numFmtId="9" xfId="0" applyFont="1" applyNumberFormat="1"/>
    <xf borderId="2" fillId="3" fontId="2" numFmtId="9" xfId="0" applyBorder="1" applyFill="1" applyFont="1" applyNumberFormat="1"/>
    <xf borderId="0" fillId="0" fontId="2" numFmtId="0" xfId="0" applyFont="1"/>
    <xf borderId="3" fillId="0" fontId="4" numFmtId="165" xfId="0" applyAlignment="1" applyBorder="1" applyFont="1" applyNumberFormat="1">
      <alignment horizontal="right" shrinkToFit="0" wrapText="1"/>
    </xf>
    <xf borderId="2" fillId="4" fontId="2" numFmtId="9" xfId="0" applyBorder="1" applyFill="1" applyFont="1" applyNumberFormat="1"/>
    <xf borderId="0" fillId="0" fontId="7" numFmtId="0" xfId="0" applyAlignment="1" applyFont="1">
      <alignment readingOrder="0"/>
    </xf>
    <xf borderId="0" fillId="0" fontId="2" numFmtId="166" xfId="0" applyFont="1" applyNumberFormat="1"/>
    <xf borderId="0" fillId="0" fontId="5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6.14"/>
    <col customWidth="1" min="2" max="2" width="18.29"/>
    <col customWidth="1" min="3" max="3" width="12.71"/>
    <col customWidth="1" min="4" max="26" width="8.86"/>
  </cols>
  <sheetData>
    <row r="1" ht="18.0" customHeight="1">
      <c r="A1" s="1" t="s">
        <v>0</v>
      </c>
    </row>
    <row r="2" ht="18.0" customHeight="1">
      <c r="A2" s="1" t="s">
        <v>1</v>
      </c>
    </row>
    <row r="3">
      <c r="A3" s="2" t="s">
        <v>2</v>
      </c>
    </row>
    <row r="5">
      <c r="A5" s="3"/>
      <c r="B5" s="4" t="s">
        <v>3</v>
      </c>
      <c r="C5" s="4" t="s">
        <v>4</v>
      </c>
      <c r="D5" s="4" t="s">
        <v>5</v>
      </c>
      <c r="E5" s="5" t="s">
        <v>6</v>
      </c>
    </row>
    <row r="6">
      <c r="A6" s="6" t="s">
        <v>7</v>
      </c>
      <c r="B6" s="7"/>
    </row>
    <row r="7">
      <c r="A7" s="6" t="s">
        <v>8</v>
      </c>
      <c r="B7" s="8">
        <v>90000.0</v>
      </c>
      <c r="C7" s="9">
        <v>108000.0</v>
      </c>
      <c r="D7" s="10">
        <f t="shared" ref="D7:D8" si="1">B7/C7</f>
        <v>0.8333333333</v>
      </c>
    </row>
    <row r="8">
      <c r="A8" s="6" t="s">
        <v>9</v>
      </c>
      <c r="B8" s="9">
        <f>476158.77</f>
        <v>476158.77</v>
      </c>
      <c r="C8" s="9">
        <v>250000.0</v>
      </c>
      <c r="D8" s="10">
        <f t="shared" si="1"/>
        <v>1.90463508</v>
      </c>
      <c r="I8" s="11">
        <f>(B8+B9+B10)/(C8+C10)</f>
        <v>0.571942811</v>
      </c>
    </row>
    <row r="9">
      <c r="A9" s="6" t="s">
        <v>10</v>
      </c>
      <c r="B9" s="9">
        <f>1000</f>
        <v>1000</v>
      </c>
      <c r="C9" s="9"/>
      <c r="D9" s="12"/>
    </row>
    <row r="10">
      <c r="A10" s="6" t="s">
        <v>11</v>
      </c>
      <c r="B10" s="9">
        <f>600000</f>
        <v>600000</v>
      </c>
      <c r="C10" s="9">
        <v>1633333.0</v>
      </c>
      <c r="D10" s="13">
        <f t="shared" ref="D10:D13" si="2">B10/C10</f>
        <v>0.3673470137</v>
      </c>
      <c r="E10" s="14" t="s">
        <v>12</v>
      </c>
    </row>
    <row r="11">
      <c r="A11" s="6" t="s">
        <v>13</v>
      </c>
      <c r="B11" s="8">
        <v>292950.0</v>
      </c>
      <c r="C11" s="9">
        <v>650000.0</v>
      </c>
      <c r="D11" s="10">
        <f t="shared" si="2"/>
        <v>0.4506923077</v>
      </c>
    </row>
    <row r="12">
      <c r="A12" s="6" t="s">
        <v>14</v>
      </c>
      <c r="B12" s="15">
        <f>(((B8)+(B9))+(B10))+(B11)</f>
        <v>1370108.77</v>
      </c>
      <c r="C12" s="15">
        <f>SUM(C7:C11)</f>
        <v>2641333</v>
      </c>
      <c r="D12" s="10">
        <f t="shared" si="2"/>
        <v>0.5187186811</v>
      </c>
    </row>
    <row r="13">
      <c r="A13" s="6" t="s">
        <v>15</v>
      </c>
      <c r="B13" s="8">
        <v>90700.03</v>
      </c>
      <c r="C13" s="9">
        <v>50000.0</v>
      </c>
      <c r="D13" s="10">
        <f t="shared" si="2"/>
        <v>1.8140006</v>
      </c>
    </row>
    <row r="14">
      <c r="A14" s="6" t="s">
        <v>16</v>
      </c>
      <c r="B14" s="9">
        <f>523.79</f>
        <v>523.79</v>
      </c>
      <c r="C14" s="9"/>
      <c r="D14" s="12"/>
    </row>
    <row r="15">
      <c r="A15" s="6" t="s">
        <v>17</v>
      </c>
      <c r="B15" s="15">
        <f>(((B7)+(B12))+(B13))+(B14)</f>
        <v>1551332.59</v>
      </c>
      <c r="C15" s="15">
        <f>SUM(C12:C13)</f>
        <v>2691333</v>
      </c>
      <c r="D15" s="10">
        <f>B15/C15</f>
        <v>0.5764179275</v>
      </c>
    </row>
    <row r="16">
      <c r="A16" s="6"/>
      <c r="B16" s="15"/>
      <c r="C16" s="15"/>
      <c r="D16" s="12"/>
    </row>
    <row r="17">
      <c r="A17" s="6" t="s">
        <v>18</v>
      </c>
      <c r="B17" s="7"/>
      <c r="C17" s="7"/>
      <c r="D17" s="12"/>
    </row>
    <row r="18">
      <c r="A18" s="6" t="s">
        <v>19</v>
      </c>
      <c r="B18" s="8">
        <v>189496.11</v>
      </c>
      <c r="C18" s="9">
        <v>1100000.0</v>
      </c>
      <c r="D18" s="10">
        <f t="shared" ref="D18:D25" si="3">B18/C18</f>
        <v>0.1722691909</v>
      </c>
    </row>
    <row r="19">
      <c r="A19" s="6" t="s">
        <v>20</v>
      </c>
      <c r="B19" s="9">
        <f>32520</f>
        <v>32520</v>
      </c>
      <c r="C19" s="9">
        <v>108000.0</v>
      </c>
      <c r="D19" s="10">
        <f t="shared" si="3"/>
        <v>0.3011111111</v>
      </c>
    </row>
    <row r="20">
      <c r="A20" s="6" t="s">
        <v>21</v>
      </c>
      <c r="B20" s="9">
        <f>5000</f>
        <v>5000</v>
      </c>
      <c r="C20" s="9">
        <v>75000.0</v>
      </c>
      <c r="D20" s="10">
        <f t="shared" si="3"/>
        <v>0.06666666667</v>
      </c>
    </row>
    <row r="21" ht="15.75" customHeight="1">
      <c r="A21" s="6" t="s">
        <v>22</v>
      </c>
      <c r="B21" s="8">
        <v>425.76</v>
      </c>
      <c r="C21" s="9">
        <v>477.0</v>
      </c>
      <c r="D21" s="16">
        <f t="shared" si="3"/>
        <v>0.8925786164</v>
      </c>
    </row>
    <row r="22" ht="15.75" customHeight="1">
      <c r="A22" s="6" t="s">
        <v>23</v>
      </c>
      <c r="B22" s="8">
        <v>26201.24</v>
      </c>
      <c r="C22" s="9">
        <v>37800.0</v>
      </c>
      <c r="D22" s="10">
        <f t="shared" si="3"/>
        <v>0.6931544974</v>
      </c>
    </row>
    <row r="23" ht="15.75" customHeight="1">
      <c r="A23" s="6" t="s">
        <v>24</v>
      </c>
      <c r="B23" s="8">
        <v>42018.75</v>
      </c>
      <c r="C23" s="9">
        <v>150000.0</v>
      </c>
      <c r="D23" s="10">
        <f t="shared" si="3"/>
        <v>0.280125</v>
      </c>
    </row>
    <row r="24" ht="15.75" customHeight="1">
      <c r="A24" s="6" t="s">
        <v>25</v>
      </c>
      <c r="B24" s="15">
        <f t="shared" ref="B24:C24" si="4">(B22)+(B23)</f>
        <v>68219.99</v>
      </c>
      <c r="C24" s="15">
        <f t="shared" si="4"/>
        <v>187800</v>
      </c>
      <c r="D24" s="10">
        <f t="shared" si="3"/>
        <v>0.3632587327</v>
      </c>
    </row>
    <row r="25" ht="15.75" customHeight="1">
      <c r="A25" s="6" t="s">
        <v>26</v>
      </c>
      <c r="B25" s="8">
        <v>7894.0</v>
      </c>
      <c r="C25" s="9">
        <v>15371.0</v>
      </c>
      <c r="D25" s="10">
        <f t="shared" si="3"/>
        <v>0.5135645046</v>
      </c>
    </row>
    <row r="26" ht="15.75" customHeight="1">
      <c r="A26" s="6"/>
      <c r="B26" s="9"/>
      <c r="C26" s="9"/>
      <c r="D26" s="12"/>
    </row>
    <row r="27" ht="15.75" customHeight="1">
      <c r="A27" s="6" t="s">
        <v>27</v>
      </c>
      <c r="B27" s="8">
        <v>184773.06</v>
      </c>
      <c r="C27" s="9">
        <v>241829.0</v>
      </c>
      <c r="D27" s="10">
        <f t="shared" ref="D27:D42" si="5">B27/C27</f>
        <v>0.7640649384</v>
      </c>
    </row>
    <row r="28" ht="15.75" hidden="1" customHeight="1">
      <c r="A28" s="6" t="s">
        <v>28</v>
      </c>
      <c r="B28" s="9">
        <f>17.4</f>
        <v>17.4</v>
      </c>
      <c r="C28" s="9"/>
      <c r="D28" s="12" t="str">
        <f t="shared" si="5"/>
        <v>#DIV/0!</v>
      </c>
    </row>
    <row r="29" ht="15.75" customHeight="1">
      <c r="A29" s="6" t="s">
        <v>29</v>
      </c>
      <c r="B29" s="8">
        <v>32529.91</v>
      </c>
      <c r="C29" s="9">
        <v>32844.0</v>
      </c>
      <c r="D29" s="16">
        <f t="shared" si="5"/>
        <v>0.9904369139</v>
      </c>
      <c r="E29" s="17" t="s">
        <v>30</v>
      </c>
    </row>
    <row r="30" ht="15.75" hidden="1" customHeight="1">
      <c r="A30" s="6" t="s">
        <v>31</v>
      </c>
      <c r="B30" s="9">
        <f>4424.31</f>
        <v>4424.31</v>
      </c>
      <c r="C30" s="9"/>
      <c r="D30" s="12" t="str">
        <f t="shared" si="5"/>
        <v>#DIV/0!</v>
      </c>
    </row>
    <row r="31" ht="15.75" hidden="1" customHeight="1">
      <c r="A31" s="6" t="s">
        <v>32</v>
      </c>
      <c r="B31" s="9">
        <f>10299.8</f>
        <v>10299.8</v>
      </c>
      <c r="C31" s="9"/>
      <c r="D31" s="12" t="str">
        <f t="shared" si="5"/>
        <v>#DIV/0!</v>
      </c>
    </row>
    <row r="32" ht="15.75" hidden="1" customHeight="1">
      <c r="A32" s="6" t="s">
        <v>33</v>
      </c>
      <c r="B32" s="15">
        <f>(B30)+(B31)</f>
        <v>14724.11</v>
      </c>
      <c r="C32" s="15"/>
      <c r="D32" s="12" t="str">
        <f t="shared" si="5"/>
        <v>#DIV/0!</v>
      </c>
    </row>
    <row r="33" ht="15.75" hidden="1" customHeight="1">
      <c r="A33" s="6" t="s">
        <v>34</v>
      </c>
      <c r="B33" s="9">
        <f>10851.68</f>
        <v>10851.68</v>
      </c>
      <c r="C33" s="9"/>
      <c r="D33" s="12" t="str">
        <f t="shared" si="5"/>
        <v>#DIV/0!</v>
      </c>
    </row>
    <row r="34" ht="15.75" hidden="1" customHeight="1">
      <c r="D34" s="12" t="str">
        <f t="shared" si="5"/>
        <v>#DIV/0!</v>
      </c>
    </row>
    <row r="35" ht="15.75" hidden="1" customHeight="1">
      <c r="A35" s="6" t="s">
        <v>35</v>
      </c>
      <c r="B35" s="15">
        <f>(((B28)+(B32))+(B33))+(B27)</f>
        <v>210366.25</v>
      </c>
      <c r="C35" s="15"/>
      <c r="D35" s="12" t="str">
        <f t="shared" si="5"/>
        <v>#DIV/0!</v>
      </c>
    </row>
    <row r="36" ht="15.75" hidden="1" customHeight="1">
      <c r="A36" s="6" t="s">
        <v>36</v>
      </c>
      <c r="B36" s="9">
        <f t="shared" ref="B36:B37" si="6">0</f>
        <v>0</v>
      </c>
      <c r="C36" s="9"/>
      <c r="D36" s="12" t="str">
        <f t="shared" si="5"/>
        <v>#DIV/0!</v>
      </c>
    </row>
    <row r="37" ht="15.75" hidden="1" customHeight="1">
      <c r="A37" s="6" t="s">
        <v>37</v>
      </c>
      <c r="B37" s="9">
        <f t="shared" si="6"/>
        <v>0</v>
      </c>
      <c r="C37" s="9"/>
      <c r="D37" s="12" t="str">
        <f t="shared" si="5"/>
        <v>#DIV/0!</v>
      </c>
    </row>
    <row r="38" ht="15.75" hidden="1" customHeight="1">
      <c r="A38" s="6" t="s">
        <v>32</v>
      </c>
      <c r="B38" s="9">
        <f>-1225.59</f>
        <v>-1225.59</v>
      </c>
      <c r="C38" s="9"/>
      <c r="D38" s="12" t="str">
        <f t="shared" si="5"/>
        <v>#DIV/0!</v>
      </c>
    </row>
    <row r="39" ht="15.75" hidden="1" customHeight="1">
      <c r="A39" s="6" t="s">
        <v>38</v>
      </c>
      <c r="B39" s="15">
        <f>(B37)+(B38)</f>
        <v>-1225.59</v>
      </c>
      <c r="C39" s="15"/>
      <c r="D39" s="12" t="str">
        <f t="shared" si="5"/>
        <v>#DIV/0!</v>
      </c>
    </row>
    <row r="40" ht="15.75" hidden="1" customHeight="1">
      <c r="A40" s="6" t="s">
        <v>39</v>
      </c>
      <c r="B40" s="15">
        <f>(B36)+(B39)</f>
        <v>-1225.59</v>
      </c>
      <c r="C40" s="15"/>
      <c r="D40" s="12" t="str">
        <f t="shared" si="5"/>
        <v>#DIV/0!</v>
      </c>
    </row>
    <row r="41" ht="15.75" hidden="1" customHeight="1">
      <c r="A41" s="6" t="s">
        <v>40</v>
      </c>
      <c r="B41" s="9">
        <f>712.08</f>
        <v>712.08</v>
      </c>
      <c r="C41" s="9">
        <v>900.0</v>
      </c>
      <c r="D41" s="12">
        <f t="shared" si="5"/>
        <v>0.7912</v>
      </c>
    </row>
    <row r="42" ht="15.75" customHeight="1">
      <c r="A42" s="6" t="s">
        <v>41</v>
      </c>
      <c r="B42" s="9">
        <f t="shared" ref="B42:C42" si="7">B27+B29</f>
        <v>217302.97</v>
      </c>
      <c r="C42" s="9">
        <f t="shared" si="7"/>
        <v>274673</v>
      </c>
      <c r="D42" s="10">
        <f t="shared" si="5"/>
        <v>0.7911333477</v>
      </c>
    </row>
    <row r="43" ht="15.75" customHeight="1">
      <c r="A43" s="6"/>
      <c r="B43" s="9"/>
      <c r="C43" s="9"/>
      <c r="D43" s="12"/>
    </row>
    <row r="44" ht="15.75" customHeight="1">
      <c r="A44" s="6" t="s">
        <v>42</v>
      </c>
      <c r="B44" s="15">
        <f>((((((((B18)+(B19))+(B20))+(B21))+(B24))+(B25))+B42))</f>
        <v>520858.83</v>
      </c>
      <c r="C44" s="15">
        <f>C18+C19+C20+C21+C24+C25+C27+C29</f>
        <v>1761321</v>
      </c>
      <c r="D44" s="10">
        <f t="shared" ref="D44:D45" si="8">B44/C44</f>
        <v>0.2957205586</v>
      </c>
    </row>
    <row r="45" ht="15.75" customHeight="1">
      <c r="A45" s="6" t="s">
        <v>43</v>
      </c>
      <c r="B45" s="15">
        <f>(B15)-(B44)</f>
        <v>1030473.76</v>
      </c>
      <c r="C45" s="15">
        <f>C15-C44</f>
        <v>930012</v>
      </c>
      <c r="D45" s="10">
        <f t="shared" si="8"/>
        <v>1.108022004</v>
      </c>
    </row>
    <row r="46" ht="15.75" customHeight="1">
      <c r="A46" s="6"/>
      <c r="B46" s="15"/>
      <c r="C46" s="15"/>
      <c r="D46" s="12"/>
    </row>
    <row r="47" ht="15.75" hidden="1" customHeight="1">
      <c r="A47" s="6"/>
      <c r="B47" s="7"/>
      <c r="C47" s="18"/>
    </row>
    <row r="48" ht="15.75" hidden="1" customHeight="1"/>
    <row r="49" ht="15.75" customHeight="1"/>
    <row r="50" ht="34.5" customHeight="1">
      <c r="A50" s="19" t="s">
        <v>44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2:D2"/>
    <mergeCell ref="A3:D3"/>
    <mergeCell ref="A50:D5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2023-02-12T16:56:04Z</dcterms:created>
  <dc:creator>Apache POI</dc:creator>
</cp:coreProperties>
</file>